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155 0149 Городок МТ\2 документы на сайт 0149-Proc-2019\"/>
    </mc:Choice>
  </mc:AlternateContent>
  <bookViews>
    <workbookView xWindow="0" yWindow="0" windowWidth="28800" windowHeight="1200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30" i="2" l="1"/>
  <c r="F31" i="2"/>
  <c r="K28" i="2" l="1"/>
  <c r="L28" i="2"/>
  <c r="M28" i="2"/>
  <c r="N28" i="2"/>
  <c r="I19" i="2" l="1"/>
  <c r="J19" i="2" s="1"/>
  <c r="L19" i="2"/>
  <c r="M19" i="2"/>
  <c r="I20" i="2"/>
  <c r="J20" i="2" s="1"/>
  <c r="L20" i="2"/>
  <c r="M20" i="2"/>
  <c r="M10" i="2" l="1"/>
  <c r="M11" i="2"/>
  <c r="M12" i="2"/>
  <c r="M13" i="2"/>
  <c r="M14" i="2"/>
  <c r="M15" i="2"/>
  <c r="M16" i="2"/>
  <c r="M17" i="2"/>
  <c r="M18" i="2"/>
  <c r="M21" i="2"/>
  <c r="M22" i="2"/>
  <c r="M23" i="2"/>
  <c r="M24" i="2"/>
  <c r="M25" i="2"/>
  <c r="M26" i="2"/>
  <c r="M27" i="2"/>
  <c r="M9" i="2"/>
  <c r="L9" i="2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9" i="2"/>
  <c r="J9" i="2" s="1"/>
  <c r="L10" i="2"/>
  <c r="L11" i="2"/>
  <c r="L12" i="2"/>
  <c r="L13" i="2"/>
  <c r="L14" i="2"/>
  <c r="L15" i="2"/>
  <c r="L16" i="2"/>
  <c r="L17" i="2"/>
  <c r="L18" i="2"/>
  <c r="L21" i="2"/>
  <c r="L22" i="2"/>
  <c r="L23" i="2"/>
  <c r="L24" i="2"/>
  <c r="L25" i="2"/>
  <c r="L26" i="2"/>
  <c r="L27" i="2"/>
  <c r="E30" i="2" l="1"/>
  <c r="E31" i="2" s="1"/>
</calcChain>
</file>

<file path=xl/sharedStrings.xml><?xml version="1.0" encoding="utf-8"?>
<sst xmlns="http://schemas.openxmlformats.org/spreadsheetml/2006/main" count="125" uniqueCount="63">
  <si>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</si>
  <si>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</si>
  <si>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</si>
  <si>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</si>
  <si>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</si>
  <si>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</si>
  <si>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</si>
  <si>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</si>
  <si>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</si>
  <si>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</si>
  <si>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</si>
  <si>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</si>
  <si>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</si>
  <si>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</si>
  <si>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</si>
  <si>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</si>
  <si>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</si>
  <si>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</si>
  <si>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</si>
  <si>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t>RUR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</si>
  <si>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</si>
  <si>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</si>
  <si>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</si>
  <si>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 xml:space="preserve">Итого НДС (18%) составляет / Total Vat  (18%) </t>
  </si>
  <si>
    <t>Итого сумма без НДС составляет/ Total amount excluding VAT</t>
  </si>
  <si>
    <t xml:space="preserve">Технические характеристики, / technic </t>
  </si>
  <si>
    <t xml:space="preserve">Начальная минимальная цена, руб. ,без учета НДС / Initial minimum price excl VAT, RUR </t>
  </si>
  <si>
    <t>МТ</t>
  </si>
  <si>
    <t>FM026232</t>
  </si>
  <si>
    <t>необходимо заполнить</t>
  </si>
  <si>
    <t xml:space="preserve">Склад на Резервуарном парке Морского
Терминала КТК 
РФ, Краснодарский край, г. Новороссийск, 
Приморский внутригородской район. </t>
  </si>
  <si>
    <t>в соответсвии с приложением № 7</t>
  </si>
  <si>
    <t>Насосная станция (модуль 6мх2,8мх2,2м с четырмя насосными установкми Q=6,33m3/h H=18м )</t>
  </si>
  <si>
    <t xml:space="preserve">Насос Grundfos, type CM5-5 A-R-A-E-AVBE C-A-A-N, model A-96806813-P3-1211 </t>
  </si>
  <si>
    <t>Станция пожаротушения ВЗИС  (Блок бокс 6х2,8х2,2 с емкостью и двумя насосами Grundfos)</t>
  </si>
  <si>
    <t xml:space="preserve">Резервуар-накопитель бытовых стоков (металлический), подземный , емкость 100м3 </t>
  </si>
  <si>
    <t>Резервуар для технической воды 50 м3 (с основанием, металлический с облицовкой)</t>
  </si>
  <si>
    <t xml:space="preserve">Прожекторная мачта ПМС-24, высотой 28 м, из стальных металлоконструкций </t>
  </si>
  <si>
    <t>Периметральное освещение  (21 мачта с прожекторами)</t>
  </si>
  <si>
    <t xml:space="preserve">Электроконвектор настенный </t>
  </si>
  <si>
    <t xml:space="preserve">Водонагреватель Ariston ABS VLS PW 30 </t>
  </si>
  <si>
    <t xml:space="preserve">Водонагреватель Ariston ABS VLS PW 30 30L </t>
  </si>
  <si>
    <t xml:space="preserve">Водонагреватель Ariston 80L </t>
  </si>
  <si>
    <t xml:space="preserve">Водонагреватель REGENT 30L </t>
  </si>
  <si>
    <t>Офис модульного исполнения
 (модульное здание,  1385 м2)</t>
  </si>
  <si>
    <t>Блочно-модульный вагончик
 (модульное здание из 6 блоков, 75 м2)</t>
  </si>
  <si>
    <t xml:space="preserve">Начальная минимальная цена, руб. ,с учетом НДС 20% / Initial minimum price incl VAT 20, RUR </t>
  </si>
  <si>
    <t xml:space="preserve">Начальная минимальная стоимость, руб. ,без учета НДС / Initial minimum sum excl VAT, RUR </t>
  </si>
  <si>
    <t xml:space="preserve">Начальная минимальная стоимость, руб. ,с учетом НДС 20% / Initial minimum sum incl VAT 20, RUR </t>
  </si>
  <si>
    <r>
      <t xml:space="preserve">Стоимость </t>
    </r>
    <r>
      <rPr>
        <b/>
        <u/>
        <sz val="13"/>
        <color theme="1"/>
        <rFont val="Times New Roman"/>
        <family val="1"/>
        <charset val="204"/>
      </rPr>
      <t>с НДС 20%</t>
    </r>
    <r>
      <rPr>
        <b/>
        <sz val="13"/>
        <color theme="1"/>
        <rFont val="Times New Roman"/>
        <family val="1"/>
        <charset val="204"/>
      </rPr>
      <t>, руб/ Price  with VAT 20%, RUB</t>
    </r>
  </si>
  <si>
    <r>
      <t xml:space="preserve">Цена ПРЕДЛОЖЕНИЯ 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руб/ Price excl VAT, RUB</t>
    </r>
  </si>
  <si>
    <t xml:space="preserve">Условия покупки: </t>
  </si>
  <si>
    <t>1. Демонтаж и вывоз оборудования проиводится силами и за счет Покупателя, включая все возникающие при этом расходы</t>
  </si>
  <si>
    <t>2. Покупатель не имеет претензий к качеству Товара, Покупатель заранее ознакомился с техническим состоянием оборудования</t>
  </si>
  <si>
    <t>Насосная станция в комплекте с насосами, приложение №7</t>
  </si>
  <si>
    <t>Модульный офис в комплекте, в соответсвии с приложением № 7</t>
  </si>
  <si>
    <t>3. Позиция 1.1 реализуется только совместно с позицией 1</t>
  </si>
  <si>
    <t xml:space="preserve">Сплит-система </t>
  </si>
  <si>
    <t>4. Позиции 7.1 по 7.9 реализуются только совместно с позицией 7</t>
  </si>
  <si>
    <t>Сплит-система General Climate (или аналог)</t>
  </si>
  <si>
    <t>Сплит-система ROVEX (или аналог)</t>
  </si>
  <si>
    <t>5. Позиции 8.1  реализуются только совместно с позицией 8</t>
  </si>
  <si>
    <t>Закупка № 0149-Proc-2019 / Purchase №0149-Proc-2019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</si>
</sst>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₽&quot;;\-#,##0.00\ &quot;₽&quot;"/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#,##0.00\ &quot;₽&quot;"/>
  </numFmts>
  <fonts count="2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16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/>
    <xf numFmtId="165" fontId="5" fillId="0" borderId="0" xfId="0" applyNumberFormat="1" applyFont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8" fillId="2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right" vertical="center" wrapText="1"/>
    </xf>
    <xf numFmtId="7" fontId="8" fillId="0" borderId="1" xfId="2" applyNumberFormat="1" applyFont="1" applyFill="1" applyBorder="1" applyAlignment="1">
      <alignment horizontal="center" vertical="center" wrapText="1"/>
    </xf>
    <xf numFmtId="7" fontId="2" fillId="0" borderId="0" xfId="0" applyNumberFormat="1" applyFont="1" applyAlignment="1">
      <alignment horizontal="left"/>
    </xf>
    <xf numFmtId="0" fontId="5" fillId="2" borderId="5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8" fillId="2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166" fontId="17" fillId="0" borderId="6" xfId="0" applyNumberFormat="1" applyFont="1" applyFill="1" applyBorder="1" applyAlignment="1">
      <alignment horizontal="center" vertical="center" wrapText="1"/>
    </xf>
    <xf numFmtId="7" fontId="8" fillId="0" borderId="6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166" fontId="17" fillId="0" borderId="12" xfId="0" applyNumberFormat="1" applyFont="1" applyFill="1" applyBorder="1" applyAlignment="1">
      <alignment horizontal="center" vertical="center" wrapText="1"/>
    </xf>
    <xf numFmtId="7" fontId="8" fillId="0" borderId="12" xfId="2" applyNumberFormat="1" applyFont="1" applyFill="1" applyBorder="1" applyAlignment="1">
      <alignment horizontal="center" vertical="center" wrapText="1"/>
    </xf>
    <xf numFmtId="7" fontId="8" fillId="3" borderId="16" xfId="2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166" fontId="17" fillId="0" borderId="18" xfId="0" applyNumberFormat="1" applyFont="1" applyFill="1" applyBorder="1" applyAlignment="1">
      <alignment horizontal="center" vertical="center" wrapText="1"/>
    </xf>
    <xf numFmtId="7" fontId="8" fillId="0" borderId="18" xfId="2" applyNumberFormat="1" applyFont="1" applyFill="1" applyBorder="1" applyAlignment="1">
      <alignment horizontal="center" vertical="center" wrapText="1"/>
    </xf>
    <xf numFmtId="7" fontId="8" fillId="3" borderId="22" xfId="2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7" fontId="8" fillId="3" borderId="24" xfId="2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166" fontId="17" fillId="0" borderId="15" xfId="0" applyNumberFormat="1" applyFont="1" applyFill="1" applyBorder="1" applyAlignment="1">
      <alignment horizontal="center" vertical="center" wrapText="1"/>
    </xf>
    <xf numFmtId="7" fontId="8" fillId="0" borderId="15" xfId="2" applyNumberFormat="1" applyFont="1" applyFill="1" applyBorder="1" applyAlignment="1">
      <alignment horizontal="center" vertical="center" wrapText="1"/>
    </xf>
    <xf numFmtId="7" fontId="8" fillId="3" borderId="28" xfId="2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7" fontId="8" fillId="3" borderId="30" xfId="2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166" fontId="17" fillId="0" borderId="32" xfId="0" applyNumberFormat="1" applyFont="1" applyFill="1" applyBorder="1" applyAlignment="1">
      <alignment horizontal="center" vertical="center" wrapText="1"/>
    </xf>
    <xf numFmtId="7" fontId="8" fillId="0" borderId="32" xfId="2" applyNumberFormat="1" applyFont="1" applyFill="1" applyBorder="1" applyAlignment="1">
      <alignment horizontal="center" vertical="center" wrapText="1"/>
    </xf>
    <xf numFmtId="7" fontId="8" fillId="3" borderId="35" xfId="2" applyNumberFormat="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166" fontId="17" fillId="0" borderId="21" xfId="0" applyNumberFormat="1" applyFont="1" applyFill="1" applyBorder="1" applyAlignment="1">
      <alignment horizontal="center" vertical="center" wrapText="1"/>
    </xf>
    <xf numFmtId="7" fontId="8" fillId="0" borderId="21" xfId="2" applyNumberFormat="1" applyFont="1" applyFill="1" applyBorder="1" applyAlignment="1">
      <alignment horizontal="center" vertical="center" wrapText="1"/>
    </xf>
    <xf numFmtId="7" fontId="8" fillId="3" borderId="39" xfId="2" applyNumberFormat="1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166" fontId="17" fillId="4" borderId="18" xfId="0" applyNumberFormat="1" applyFont="1" applyFill="1" applyBorder="1" applyAlignment="1">
      <alignment horizontal="center" vertical="center" wrapText="1"/>
    </xf>
    <xf numFmtId="7" fontId="8" fillId="4" borderId="18" xfId="2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0" fillId="4" borderId="0" xfId="0" applyFill="1"/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166" fontId="17" fillId="4" borderId="1" xfId="0" applyNumberFormat="1" applyFont="1" applyFill="1" applyBorder="1" applyAlignment="1">
      <alignment horizontal="center" vertical="center" wrapText="1"/>
    </xf>
    <xf numFmtId="7" fontId="8" fillId="4" borderId="1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topLeftCell="A7" zoomScale="55" zoomScaleNormal="55" workbookViewId="0">
      <selection activeCell="F31" sqref="F31"/>
    </sheetView>
  </sheetViews>
  <sheetFormatPr defaultRowHeight="15" x14ac:dyDescent="0.25"/>
  <cols>
    <col min="1" max="1" width="6.42578125" customWidth="1"/>
    <col min="2" max="2" width="18.28515625" hidden="1" customWidth="1"/>
    <col min="3" max="3" width="9.85546875" customWidth="1"/>
    <col min="4" max="4" width="76.42578125" customWidth="1"/>
    <col min="5" max="5" width="19.7109375" hidden="1" customWidth="1"/>
    <col min="6" max="6" width="25.42578125" customWidth="1"/>
    <col min="7" max="7" width="9.85546875" customWidth="1"/>
    <col min="8" max="8" width="14" customWidth="1"/>
    <col min="9" max="10" width="23.28515625" customWidth="1"/>
    <col min="11" max="11" width="24.85546875" customWidth="1"/>
    <col min="12" max="12" width="25.140625" customWidth="1"/>
    <col min="13" max="13" width="26.140625" customWidth="1"/>
    <col min="14" max="14" width="39.85546875" customWidth="1"/>
    <col min="15" max="15" width="13.5703125" customWidth="1"/>
    <col min="16" max="16" width="33.7109375" customWidth="1"/>
  </cols>
  <sheetData>
    <row r="1" spans="1:16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0.25" x14ac:dyDescent="0.25">
      <c r="A2" s="129" t="s">
        <v>15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ht="20.25" x14ac:dyDescent="0.25">
      <c r="A3" s="129" t="s">
        <v>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16" ht="20.25" x14ac:dyDescent="0.25">
      <c r="A4" s="130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ht="20.25" x14ac:dyDescent="0.25">
      <c r="A5" s="131" t="s">
        <v>16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 ht="20.25" x14ac:dyDescent="0.25">
      <c r="A6" s="132" t="s">
        <v>62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ht="2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8"/>
      <c r="N7" s="29" t="s">
        <v>29</v>
      </c>
      <c r="O7" s="11"/>
      <c r="P7" s="11"/>
    </row>
    <row r="8" spans="1:16" ht="139.15" customHeight="1" thickBot="1" x14ac:dyDescent="0.3">
      <c r="A8" s="28" t="s">
        <v>9</v>
      </c>
      <c r="B8" s="28" t="s">
        <v>18</v>
      </c>
      <c r="C8" s="28" t="s">
        <v>3</v>
      </c>
      <c r="D8" s="19" t="s">
        <v>4</v>
      </c>
      <c r="E8" s="28" t="s">
        <v>5</v>
      </c>
      <c r="F8" s="28" t="s">
        <v>25</v>
      </c>
      <c r="G8" s="28" t="s">
        <v>1</v>
      </c>
      <c r="H8" s="28" t="s">
        <v>10</v>
      </c>
      <c r="I8" s="28" t="s">
        <v>26</v>
      </c>
      <c r="J8" s="28" t="s">
        <v>46</v>
      </c>
      <c r="K8" s="28" t="s">
        <v>47</v>
      </c>
      <c r="L8" s="28" t="s">
        <v>48</v>
      </c>
      <c r="M8" s="28" t="s">
        <v>50</v>
      </c>
      <c r="N8" s="28" t="s">
        <v>49</v>
      </c>
      <c r="O8" s="9" t="s">
        <v>8</v>
      </c>
      <c r="P8" s="9" t="s">
        <v>20</v>
      </c>
    </row>
    <row r="9" spans="1:16" ht="40.5" x14ac:dyDescent="0.25">
      <c r="A9" s="43">
        <v>1</v>
      </c>
      <c r="B9" s="44" t="s">
        <v>28</v>
      </c>
      <c r="C9" s="45" t="s">
        <v>27</v>
      </c>
      <c r="D9" s="46" t="s">
        <v>32</v>
      </c>
      <c r="E9" s="47"/>
      <c r="F9" s="135" t="s">
        <v>54</v>
      </c>
      <c r="G9" s="48" t="s">
        <v>7</v>
      </c>
      <c r="H9" s="49">
        <v>1</v>
      </c>
      <c r="I9" s="50">
        <f t="shared" ref="I9:I15" si="0">K9/H9</f>
        <v>233000</v>
      </c>
      <c r="J9" s="50">
        <f>I9*1.2</f>
        <v>279600</v>
      </c>
      <c r="K9" s="50">
        <v>233000</v>
      </c>
      <c r="L9" s="50">
        <f>K9*1.2</f>
        <v>279600</v>
      </c>
      <c r="M9" s="51">
        <f>N9*100/120</f>
        <v>0</v>
      </c>
      <c r="N9" s="52"/>
      <c r="O9" s="34" t="s">
        <v>19</v>
      </c>
      <c r="P9" s="133" t="s">
        <v>30</v>
      </c>
    </row>
    <row r="10" spans="1:16" ht="41.25" thickBot="1" x14ac:dyDescent="0.3">
      <c r="A10" s="53">
        <v>1.1000000000000001</v>
      </c>
      <c r="B10" s="54"/>
      <c r="C10" s="55" t="s">
        <v>27</v>
      </c>
      <c r="D10" s="56" t="s">
        <v>33</v>
      </c>
      <c r="E10" s="57"/>
      <c r="F10" s="136"/>
      <c r="G10" s="58" t="s">
        <v>7</v>
      </c>
      <c r="H10" s="59">
        <v>4</v>
      </c>
      <c r="I10" s="60">
        <f t="shared" si="0"/>
        <v>7000</v>
      </c>
      <c r="J10" s="60">
        <f t="shared" ref="J10:J27" si="1">I10*1.2</f>
        <v>8400</v>
      </c>
      <c r="K10" s="60">
        <v>28000</v>
      </c>
      <c r="L10" s="60">
        <f t="shared" ref="L10:L27" si="2">K10*1.2</f>
        <v>33600</v>
      </c>
      <c r="M10" s="61">
        <f t="shared" ref="M10:M27" si="3">N10*100/120</f>
        <v>0</v>
      </c>
      <c r="N10" s="62"/>
      <c r="O10" s="34" t="s">
        <v>19</v>
      </c>
      <c r="P10" s="134"/>
    </row>
    <row r="11" spans="1:16" ht="41.25" thickBot="1" x14ac:dyDescent="0.3">
      <c r="A11" s="65">
        <v>2</v>
      </c>
      <c r="B11" s="66"/>
      <c r="C11" s="67" t="s">
        <v>27</v>
      </c>
      <c r="D11" s="68" t="s">
        <v>34</v>
      </c>
      <c r="E11" s="69"/>
      <c r="F11" s="70" t="s">
        <v>31</v>
      </c>
      <c r="G11" s="71" t="s">
        <v>7</v>
      </c>
      <c r="H11" s="72">
        <v>1</v>
      </c>
      <c r="I11" s="73">
        <f t="shared" si="0"/>
        <v>305000</v>
      </c>
      <c r="J11" s="73">
        <f t="shared" si="1"/>
        <v>366000</v>
      </c>
      <c r="K11" s="73">
        <v>305000</v>
      </c>
      <c r="L11" s="73">
        <f t="shared" si="2"/>
        <v>366000</v>
      </c>
      <c r="M11" s="74">
        <f t="shared" si="3"/>
        <v>0</v>
      </c>
      <c r="N11" s="75"/>
      <c r="O11" s="34" t="s">
        <v>19</v>
      </c>
      <c r="P11" s="134"/>
    </row>
    <row r="12" spans="1:16" ht="41.25" thickBot="1" x14ac:dyDescent="0.3">
      <c r="A12" s="65">
        <v>3</v>
      </c>
      <c r="B12" s="66"/>
      <c r="C12" s="67" t="s">
        <v>27</v>
      </c>
      <c r="D12" s="68" t="s">
        <v>35</v>
      </c>
      <c r="E12" s="69"/>
      <c r="F12" s="70" t="s">
        <v>31</v>
      </c>
      <c r="G12" s="71" t="s">
        <v>7</v>
      </c>
      <c r="H12" s="72">
        <v>1</v>
      </c>
      <c r="I12" s="73">
        <f t="shared" si="0"/>
        <v>10000</v>
      </c>
      <c r="J12" s="73">
        <f t="shared" si="1"/>
        <v>12000</v>
      </c>
      <c r="K12" s="73">
        <v>10000</v>
      </c>
      <c r="L12" s="73">
        <f t="shared" si="2"/>
        <v>12000</v>
      </c>
      <c r="M12" s="74">
        <f t="shared" si="3"/>
        <v>0</v>
      </c>
      <c r="N12" s="75"/>
      <c r="O12" s="34" t="s">
        <v>19</v>
      </c>
      <c r="P12" s="134"/>
    </row>
    <row r="13" spans="1:16" ht="41.25" thickBot="1" x14ac:dyDescent="0.3">
      <c r="A13" s="78">
        <v>4</v>
      </c>
      <c r="B13" s="79"/>
      <c r="C13" s="80" t="s">
        <v>27</v>
      </c>
      <c r="D13" s="81" t="s">
        <v>36</v>
      </c>
      <c r="E13" s="82"/>
      <c r="F13" s="83" t="s">
        <v>31</v>
      </c>
      <c r="G13" s="84" t="s">
        <v>7</v>
      </c>
      <c r="H13" s="85">
        <v>3</v>
      </c>
      <c r="I13" s="86">
        <f t="shared" si="0"/>
        <v>152000</v>
      </c>
      <c r="J13" s="86">
        <f t="shared" si="1"/>
        <v>182400</v>
      </c>
      <c r="K13" s="86">
        <v>456000</v>
      </c>
      <c r="L13" s="86">
        <f t="shared" si="2"/>
        <v>547200</v>
      </c>
      <c r="M13" s="87">
        <f t="shared" si="3"/>
        <v>0</v>
      </c>
      <c r="N13" s="88"/>
      <c r="O13" s="34" t="s">
        <v>19</v>
      </c>
      <c r="P13" s="134"/>
    </row>
    <row r="14" spans="1:16" ht="41.25" thickBot="1" x14ac:dyDescent="0.3">
      <c r="A14" s="89">
        <v>5</v>
      </c>
      <c r="B14" s="90"/>
      <c r="C14" s="91" t="s">
        <v>27</v>
      </c>
      <c r="D14" s="92" t="s">
        <v>37</v>
      </c>
      <c r="E14" s="93"/>
      <c r="F14" s="94" t="s">
        <v>31</v>
      </c>
      <c r="G14" s="95" t="s">
        <v>7</v>
      </c>
      <c r="H14" s="96">
        <v>1</v>
      </c>
      <c r="I14" s="97">
        <f t="shared" si="0"/>
        <v>55000</v>
      </c>
      <c r="J14" s="97">
        <f t="shared" si="1"/>
        <v>66000</v>
      </c>
      <c r="K14" s="97">
        <v>55000</v>
      </c>
      <c r="L14" s="97">
        <f t="shared" si="2"/>
        <v>66000</v>
      </c>
      <c r="M14" s="98">
        <f t="shared" si="3"/>
        <v>0</v>
      </c>
      <c r="N14" s="99"/>
      <c r="O14" s="34" t="s">
        <v>19</v>
      </c>
      <c r="P14" s="134"/>
    </row>
    <row r="15" spans="1:16" ht="30.75" thickBot="1" x14ac:dyDescent="0.3">
      <c r="A15" s="89">
        <v>6</v>
      </c>
      <c r="B15" s="90"/>
      <c r="C15" s="91" t="s">
        <v>27</v>
      </c>
      <c r="D15" s="92" t="s">
        <v>38</v>
      </c>
      <c r="E15" s="93"/>
      <c r="F15" s="94" t="s">
        <v>31</v>
      </c>
      <c r="G15" s="95" t="s">
        <v>7</v>
      </c>
      <c r="H15" s="96">
        <v>1</v>
      </c>
      <c r="I15" s="97">
        <f t="shared" si="0"/>
        <v>58000</v>
      </c>
      <c r="J15" s="97">
        <f t="shared" si="1"/>
        <v>69600</v>
      </c>
      <c r="K15" s="97">
        <v>58000</v>
      </c>
      <c r="L15" s="97">
        <f t="shared" si="2"/>
        <v>69600</v>
      </c>
      <c r="M15" s="98">
        <f t="shared" si="3"/>
        <v>0</v>
      </c>
      <c r="N15" s="99"/>
      <c r="O15" s="34" t="s">
        <v>19</v>
      </c>
      <c r="P15" s="134"/>
    </row>
    <row r="16" spans="1:16" ht="40.5" x14ac:dyDescent="0.25">
      <c r="A16" s="43">
        <v>7</v>
      </c>
      <c r="B16" s="44"/>
      <c r="C16" s="45" t="s">
        <v>27</v>
      </c>
      <c r="D16" s="46" t="s">
        <v>44</v>
      </c>
      <c r="E16" s="47"/>
      <c r="F16" s="135" t="s">
        <v>55</v>
      </c>
      <c r="G16" s="48" t="s">
        <v>7</v>
      </c>
      <c r="H16" s="49">
        <v>1</v>
      </c>
      <c r="I16" s="50">
        <f t="shared" ref="I16:I25" si="4">K16/H16</f>
        <v>1735000</v>
      </c>
      <c r="J16" s="50">
        <f t="shared" si="1"/>
        <v>2082000</v>
      </c>
      <c r="K16" s="50">
        <v>1735000</v>
      </c>
      <c r="L16" s="50">
        <f t="shared" si="2"/>
        <v>2082000</v>
      </c>
      <c r="M16" s="51">
        <f t="shared" si="3"/>
        <v>0</v>
      </c>
      <c r="N16" s="52"/>
      <c r="O16" s="34" t="s">
        <v>19</v>
      </c>
      <c r="P16" s="134"/>
    </row>
    <row r="17" spans="1:16" ht="30" customHeight="1" x14ac:dyDescent="0.25">
      <c r="A17" s="63">
        <v>7.1</v>
      </c>
      <c r="B17" s="12"/>
      <c r="C17" s="20" t="s">
        <v>27</v>
      </c>
      <c r="D17" s="22" t="s">
        <v>59</v>
      </c>
      <c r="E17" s="21"/>
      <c r="F17" s="137"/>
      <c r="G17" s="14" t="s">
        <v>7</v>
      </c>
      <c r="H17" s="17">
        <v>33</v>
      </c>
      <c r="I17" s="23">
        <f t="shared" si="4"/>
        <v>2212.121212121212</v>
      </c>
      <c r="J17" s="23">
        <f t="shared" si="1"/>
        <v>2654.5454545454545</v>
      </c>
      <c r="K17" s="23">
        <v>73000</v>
      </c>
      <c r="L17" s="23">
        <f t="shared" si="2"/>
        <v>87600</v>
      </c>
      <c r="M17" s="25">
        <f t="shared" si="3"/>
        <v>0</v>
      </c>
      <c r="N17" s="64"/>
      <c r="O17" s="34" t="s">
        <v>19</v>
      </c>
      <c r="P17" s="134"/>
    </row>
    <row r="18" spans="1:16" ht="30" customHeight="1" x14ac:dyDescent="0.25">
      <c r="A18" s="63">
        <v>7.2</v>
      </c>
      <c r="B18" s="12"/>
      <c r="C18" s="20" t="s">
        <v>27</v>
      </c>
      <c r="D18" s="22" t="s">
        <v>59</v>
      </c>
      <c r="E18" s="21"/>
      <c r="F18" s="137"/>
      <c r="G18" s="14" t="s">
        <v>7</v>
      </c>
      <c r="H18" s="17">
        <v>7</v>
      </c>
      <c r="I18" s="23">
        <f t="shared" si="4"/>
        <v>6571.4285714285716</v>
      </c>
      <c r="J18" s="23">
        <f t="shared" si="1"/>
        <v>7885.7142857142853</v>
      </c>
      <c r="K18" s="23">
        <v>46000</v>
      </c>
      <c r="L18" s="23">
        <f t="shared" si="2"/>
        <v>55200</v>
      </c>
      <c r="M18" s="25">
        <f t="shared" si="3"/>
        <v>0</v>
      </c>
      <c r="N18" s="64"/>
      <c r="O18" s="34" t="s">
        <v>19</v>
      </c>
      <c r="P18" s="134"/>
    </row>
    <row r="19" spans="1:16" s="109" customFormat="1" ht="30" customHeight="1" x14ac:dyDescent="0.25">
      <c r="A19" s="63">
        <v>7.3</v>
      </c>
      <c r="B19" s="110"/>
      <c r="C19" s="111" t="s">
        <v>27</v>
      </c>
      <c r="D19" s="112" t="s">
        <v>60</v>
      </c>
      <c r="E19" s="113"/>
      <c r="F19" s="137"/>
      <c r="G19" s="114" t="s">
        <v>7</v>
      </c>
      <c r="H19" s="115">
        <v>6</v>
      </c>
      <c r="I19" s="116">
        <f t="shared" si="4"/>
        <v>3833.3333333333335</v>
      </c>
      <c r="J19" s="116">
        <f t="shared" si="1"/>
        <v>4600</v>
      </c>
      <c r="K19" s="116">
        <v>23000</v>
      </c>
      <c r="L19" s="116">
        <f t="shared" si="2"/>
        <v>27600</v>
      </c>
      <c r="M19" s="117">
        <f t="shared" si="3"/>
        <v>0</v>
      </c>
      <c r="N19" s="64"/>
      <c r="O19" s="108" t="s">
        <v>19</v>
      </c>
      <c r="P19" s="134"/>
    </row>
    <row r="20" spans="1:16" s="109" customFormat="1" ht="30" customHeight="1" x14ac:dyDescent="0.25">
      <c r="A20" s="63">
        <v>7.4</v>
      </c>
      <c r="B20" s="110"/>
      <c r="C20" s="111" t="s">
        <v>27</v>
      </c>
      <c r="D20" s="112" t="s">
        <v>60</v>
      </c>
      <c r="E20" s="113"/>
      <c r="F20" s="137"/>
      <c r="G20" s="114" t="s">
        <v>7</v>
      </c>
      <c r="H20" s="115">
        <v>2</v>
      </c>
      <c r="I20" s="116">
        <f t="shared" si="4"/>
        <v>1200</v>
      </c>
      <c r="J20" s="116">
        <f t="shared" si="1"/>
        <v>1440</v>
      </c>
      <c r="K20" s="116">
        <v>2400</v>
      </c>
      <c r="L20" s="116">
        <f t="shared" si="2"/>
        <v>2880</v>
      </c>
      <c r="M20" s="117">
        <f t="shared" si="3"/>
        <v>0</v>
      </c>
      <c r="N20" s="64"/>
      <c r="O20" s="108" t="s">
        <v>19</v>
      </c>
      <c r="P20" s="134"/>
    </row>
    <row r="21" spans="1:16" s="109" customFormat="1" ht="30" customHeight="1" x14ac:dyDescent="0.25">
      <c r="A21" s="63">
        <v>7.5</v>
      </c>
      <c r="B21" s="110"/>
      <c r="C21" s="111" t="s">
        <v>27</v>
      </c>
      <c r="D21" s="112" t="s">
        <v>39</v>
      </c>
      <c r="E21" s="113"/>
      <c r="F21" s="137"/>
      <c r="G21" s="114" t="s">
        <v>7</v>
      </c>
      <c r="H21" s="115">
        <v>33</v>
      </c>
      <c r="I21" s="116">
        <f t="shared" si="4"/>
        <v>1242.4242424242425</v>
      </c>
      <c r="J21" s="116">
        <f t="shared" si="1"/>
        <v>1490.909090909091</v>
      </c>
      <c r="K21" s="116">
        <v>41000</v>
      </c>
      <c r="L21" s="116">
        <f t="shared" si="2"/>
        <v>49200</v>
      </c>
      <c r="M21" s="117">
        <f t="shared" si="3"/>
        <v>0</v>
      </c>
      <c r="N21" s="64"/>
      <c r="O21" s="108" t="s">
        <v>19</v>
      </c>
      <c r="P21" s="134"/>
    </row>
    <row r="22" spans="1:16" s="109" customFormat="1" ht="30" customHeight="1" x14ac:dyDescent="0.25">
      <c r="A22" s="63">
        <v>7.6</v>
      </c>
      <c r="B22" s="110"/>
      <c r="C22" s="111" t="s">
        <v>27</v>
      </c>
      <c r="D22" s="112" t="s">
        <v>40</v>
      </c>
      <c r="E22" s="113"/>
      <c r="F22" s="137"/>
      <c r="G22" s="114" t="s">
        <v>7</v>
      </c>
      <c r="H22" s="115">
        <v>1</v>
      </c>
      <c r="I22" s="116">
        <f t="shared" si="4"/>
        <v>500</v>
      </c>
      <c r="J22" s="116">
        <f t="shared" si="1"/>
        <v>600</v>
      </c>
      <c r="K22" s="116">
        <v>500</v>
      </c>
      <c r="L22" s="116">
        <f t="shared" si="2"/>
        <v>600</v>
      </c>
      <c r="M22" s="117">
        <f t="shared" si="3"/>
        <v>0</v>
      </c>
      <c r="N22" s="64"/>
      <c r="O22" s="108" t="s">
        <v>19</v>
      </c>
      <c r="P22" s="134"/>
    </row>
    <row r="23" spans="1:16" s="109" customFormat="1" ht="30" customHeight="1" x14ac:dyDescent="0.25">
      <c r="A23" s="63">
        <v>7.7</v>
      </c>
      <c r="B23" s="110"/>
      <c r="C23" s="111" t="s">
        <v>27</v>
      </c>
      <c r="D23" s="112" t="s">
        <v>41</v>
      </c>
      <c r="E23" s="113"/>
      <c r="F23" s="137"/>
      <c r="G23" s="114" t="s">
        <v>7</v>
      </c>
      <c r="H23" s="115">
        <v>1</v>
      </c>
      <c r="I23" s="116">
        <f t="shared" si="4"/>
        <v>600</v>
      </c>
      <c r="J23" s="116">
        <f t="shared" si="1"/>
        <v>720</v>
      </c>
      <c r="K23" s="116">
        <v>600</v>
      </c>
      <c r="L23" s="116">
        <f t="shared" si="2"/>
        <v>720</v>
      </c>
      <c r="M23" s="117">
        <f t="shared" si="3"/>
        <v>0</v>
      </c>
      <c r="N23" s="64"/>
      <c r="O23" s="108" t="s">
        <v>19</v>
      </c>
      <c r="P23" s="134"/>
    </row>
    <row r="24" spans="1:16" s="109" customFormat="1" ht="30" customHeight="1" x14ac:dyDescent="0.25">
      <c r="A24" s="63">
        <v>7.8</v>
      </c>
      <c r="B24" s="110"/>
      <c r="C24" s="111" t="s">
        <v>27</v>
      </c>
      <c r="D24" s="112" t="s">
        <v>42</v>
      </c>
      <c r="E24" s="113"/>
      <c r="F24" s="137"/>
      <c r="G24" s="114" t="s">
        <v>7</v>
      </c>
      <c r="H24" s="115">
        <v>1</v>
      </c>
      <c r="I24" s="116">
        <f t="shared" si="4"/>
        <v>1500</v>
      </c>
      <c r="J24" s="116">
        <f t="shared" si="1"/>
        <v>1800</v>
      </c>
      <c r="K24" s="116">
        <v>1500</v>
      </c>
      <c r="L24" s="116">
        <f t="shared" si="2"/>
        <v>1800</v>
      </c>
      <c r="M24" s="117">
        <f t="shared" si="3"/>
        <v>0</v>
      </c>
      <c r="N24" s="64"/>
      <c r="O24" s="108" t="s">
        <v>19</v>
      </c>
      <c r="P24" s="134"/>
    </row>
    <row r="25" spans="1:16" s="109" customFormat="1" ht="30" customHeight="1" thickBot="1" x14ac:dyDescent="0.3">
      <c r="A25" s="63">
        <v>7.9</v>
      </c>
      <c r="B25" s="100"/>
      <c r="C25" s="101" t="s">
        <v>27</v>
      </c>
      <c r="D25" s="102" t="s">
        <v>43</v>
      </c>
      <c r="E25" s="103"/>
      <c r="F25" s="136"/>
      <c r="G25" s="104" t="s">
        <v>7</v>
      </c>
      <c r="H25" s="105">
        <v>1</v>
      </c>
      <c r="I25" s="106">
        <f t="shared" si="4"/>
        <v>900</v>
      </c>
      <c r="J25" s="106">
        <f t="shared" si="1"/>
        <v>1080</v>
      </c>
      <c r="K25" s="106">
        <v>900</v>
      </c>
      <c r="L25" s="106">
        <f t="shared" si="2"/>
        <v>1080</v>
      </c>
      <c r="M25" s="107">
        <f t="shared" si="3"/>
        <v>0</v>
      </c>
      <c r="N25" s="62"/>
      <c r="O25" s="108" t="s">
        <v>19</v>
      </c>
      <c r="P25" s="134"/>
    </row>
    <row r="26" spans="1:16" ht="60" customHeight="1" x14ac:dyDescent="0.25">
      <c r="A26" s="76">
        <v>8</v>
      </c>
      <c r="B26" s="35"/>
      <c r="C26" s="36" t="s">
        <v>27</v>
      </c>
      <c r="D26" s="37" t="s">
        <v>45</v>
      </c>
      <c r="E26" s="38"/>
      <c r="F26" s="137" t="s">
        <v>55</v>
      </c>
      <c r="G26" s="39" t="s">
        <v>7</v>
      </c>
      <c r="H26" s="40">
        <v>1</v>
      </c>
      <c r="I26" s="41">
        <f t="shared" ref="I26:I27" si="5">K26/H26</f>
        <v>188500</v>
      </c>
      <c r="J26" s="41">
        <f t="shared" si="1"/>
        <v>226200</v>
      </c>
      <c r="K26" s="41">
        <v>188500</v>
      </c>
      <c r="L26" s="41">
        <f t="shared" si="2"/>
        <v>226200</v>
      </c>
      <c r="M26" s="42">
        <f t="shared" si="3"/>
        <v>0</v>
      </c>
      <c r="N26" s="77"/>
      <c r="O26" s="34" t="s">
        <v>19</v>
      </c>
      <c r="P26" s="134"/>
    </row>
    <row r="27" spans="1:16" ht="21" thickBot="1" x14ac:dyDescent="0.3">
      <c r="A27" s="53">
        <v>8.1</v>
      </c>
      <c r="B27" s="54"/>
      <c r="C27" s="55" t="s">
        <v>27</v>
      </c>
      <c r="D27" s="56" t="s">
        <v>57</v>
      </c>
      <c r="E27" s="57"/>
      <c r="F27" s="136"/>
      <c r="G27" s="58" t="s">
        <v>7</v>
      </c>
      <c r="H27" s="59">
        <v>3</v>
      </c>
      <c r="I27" s="60">
        <f t="shared" si="5"/>
        <v>6000</v>
      </c>
      <c r="J27" s="60">
        <f t="shared" si="1"/>
        <v>7200</v>
      </c>
      <c r="K27" s="60">
        <v>18000</v>
      </c>
      <c r="L27" s="60">
        <f t="shared" si="2"/>
        <v>21600</v>
      </c>
      <c r="M27" s="61">
        <f t="shared" si="3"/>
        <v>0</v>
      </c>
      <c r="N27" s="62"/>
      <c r="O27" s="34" t="s">
        <v>19</v>
      </c>
      <c r="P27" s="134"/>
    </row>
    <row r="28" spans="1:16" ht="32.25" customHeight="1" x14ac:dyDescent="0.25">
      <c r="A28" s="126" t="s">
        <v>11</v>
      </c>
      <c r="B28" s="127"/>
      <c r="C28" s="127"/>
      <c r="D28" s="127"/>
      <c r="E28" s="127"/>
      <c r="F28" s="127"/>
      <c r="G28" s="127"/>
      <c r="H28" s="128"/>
      <c r="I28" s="27"/>
      <c r="J28" s="27"/>
      <c r="K28" s="24">
        <f>SUM(K9:K27)</f>
        <v>3275400</v>
      </c>
      <c r="L28" s="24">
        <f>SUM(L9:L27)</f>
        <v>3930480</v>
      </c>
      <c r="M28" s="24">
        <f>SUM(M9:M27)</f>
        <v>0</v>
      </c>
      <c r="N28" s="24">
        <f>SUM(N9:N27)</f>
        <v>0</v>
      </c>
      <c r="O28" s="9" t="s">
        <v>19</v>
      </c>
      <c r="P28" s="13"/>
    </row>
    <row r="29" spans="1:16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6" ht="20.25" x14ac:dyDescent="0.3">
      <c r="A30" s="125" t="s">
        <v>24</v>
      </c>
      <c r="B30" s="125"/>
      <c r="C30" s="125"/>
      <c r="D30" s="125"/>
      <c r="E30" s="16">
        <f>M28</f>
        <v>0</v>
      </c>
      <c r="F30" s="26">
        <f>M28</f>
        <v>0</v>
      </c>
      <c r="G30" s="10"/>
      <c r="H30" s="10"/>
      <c r="I30" s="10"/>
      <c r="J30" s="10"/>
      <c r="K30" s="10"/>
      <c r="L30" s="10"/>
      <c r="M30" s="15"/>
      <c r="N30" s="15"/>
      <c r="O30" s="15"/>
      <c r="P30" s="15"/>
    </row>
    <row r="31" spans="1:16" ht="20.25" x14ac:dyDescent="0.3">
      <c r="A31" s="125" t="s">
        <v>23</v>
      </c>
      <c r="B31" s="125"/>
      <c r="C31" s="125"/>
      <c r="D31" s="125"/>
      <c r="E31" s="16">
        <f>E30*0.18</f>
        <v>0</v>
      </c>
      <c r="F31" s="26">
        <f>N28-M28</f>
        <v>0</v>
      </c>
      <c r="G31" s="10"/>
      <c r="H31" s="10"/>
      <c r="I31" s="10"/>
      <c r="J31" s="10"/>
      <c r="K31" s="10"/>
      <c r="L31" s="10"/>
      <c r="M31" s="15"/>
      <c r="N31" s="15"/>
      <c r="O31" s="15"/>
      <c r="P31" s="15"/>
    </row>
    <row r="32" spans="1:16" ht="22.5" x14ac:dyDescent="0.25">
      <c r="A32" s="121" t="s">
        <v>51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</row>
    <row r="33" spans="1:16" ht="26.25" customHeight="1" x14ac:dyDescent="0.25">
      <c r="A33" s="31" t="s">
        <v>52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1:16" ht="26.25" customHeight="1" x14ac:dyDescent="0.25">
      <c r="A34" s="33" t="s">
        <v>53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ht="26.25" customHeight="1" x14ac:dyDescent="0.25">
      <c r="A35" s="33" t="s">
        <v>56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ht="26.25" customHeight="1" x14ac:dyDescent="0.25">
      <c r="A36" s="33" t="s">
        <v>58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26.25" customHeight="1" x14ac:dyDescent="0.25">
      <c r="A37" s="33" t="s">
        <v>61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ht="26.25" customHeight="1" x14ac:dyDescent="0.25">
      <c r="A38" s="33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ht="20.25" x14ac:dyDescent="0.3">
      <c r="A39" s="4" t="s">
        <v>17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5"/>
      <c r="N39" s="15"/>
      <c r="O39" s="15"/>
      <c r="P39" s="15"/>
    </row>
    <row r="40" spans="1:16" ht="20.25" x14ac:dyDescent="0.3">
      <c r="A40" s="4" t="s">
        <v>12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5"/>
      <c r="N40" s="15"/>
      <c r="O40" s="15"/>
      <c r="P40" s="15"/>
    </row>
    <row r="41" spans="1:16" ht="20.25" x14ac:dyDescent="0.3">
      <c r="A41" s="4"/>
      <c r="B41" s="10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5"/>
      <c r="N41" s="15"/>
      <c r="O41" s="15"/>
      <c r="P41" s="15"/>
    </row>
    <row r="42" spans="1:16" ht="20.25" x14ac:dyDescent="0.25">
      <c r="A42" s="122" t="s">
        <v>22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</row>
    <row r="43" spans="1:16" ht="20.25" x14ac:dyDescent="0.25">
      <c r="A43" s="122" t="s">
        <v>21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</row>
    <row r="44" spans="1:16" ht="20.25" x14ac:dyDescent="0.25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21" thickBot="1" x14ac:dyDescent="0.3">
      <c r="A45" s="123"/>
      <c r="B45" s="123"/>
      <c r="C45" s="123"/>
      <c r="D45" s="123"/>
      <c r="E45" s="123"/>
      <c r="F45" s="4"/>
      <c r="G45" s="4"/>
      <c r="H45" s="4"/>
      <c r="I45" s="4"/>
      <c r="J45" s="4"/>
      <c r="K45" s="4"/>
      <c r="L45" s="4"/>
      <c r="M45" s="120"/>
      <c r="N45" s="120"/>
      <c r="O45" s="120"/>
      <c r="P45" s="120"/>
    </row>
    <row r="46" spans="1:16" ht="20.25" x14ac:dyDescent="0.25">
      <c r="A46" s="118" t="s">
        <v>14</v>
      </c>
      <c r="B46" s="118"/>
      <c r="C46" s="118"/>
      <c r="D46" s="118"/>
      <c r="E46" s="118"/>
      <c r="F46" s="4"/>
      <c r="G46" s="4"/>
      <c r="H46" s="4"/>
      <c r="I46" s="4"/>
      <c r="J46" s="4"/>
      <c r="K46" s="4"/>
      <c r="L46" s="4"/>
      <c r="M46" s="119"/>
      <c r="N46" s="119"/>
      <c r="O46" s="119"/>
      <c r="P46" s="119"/>
    </row>
    <row r="47" spans="1:16" ht="20.25" x14ac:dyDescent="0.25">
      <c r="A47" s="8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21" thickBot="1" x14ac:dyDescent="0.3">
      <c r="A48" s="8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120"/>
      <c r="N48" s="120"/>
      <c r="O48" s="120"/>
      <c r="P48" s="120"/>
    </row>
    <row r="49" spans="1:16" ht="20.25" x14ac:dyDescent="0.25">
      <c r="A49" s="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19"/>
      <c r="N49" s="119"/>
      <c r="O49" s="119"/>
      <c r="P49" s="119"/>
    </row>
  </sheetData>
  <mergeCells count="21">
    <mergeCell ref="A30:D30"/>
    <mergeCell ref="A31:D31"/>
    <mergeCell ref="A28:H28"/>
    <mergeCell ref="A2:P2"/>
    <mergeCell ref="A3:P3"/>
    <mergeCell ref="A4:P4"/>
    <mergeCell ref="A5:P5"/>
    <mergeCell ref="A6:P6"/>
    <mergeCell ref="P9:P27"/>
    <mergeCell ref="F9:F10"/>
    <mergeCell ref="F16:F25"/>
    <mergeCell ref="F26:F27"/>
    <mergeCell ref="A46:E46"/>
    <mergeCell ref="M46:P46"/>
    <mergeCell ref="M48:P48"/>
    <mergeCell ref="M49:P49"/>
    <mergeCell ref="A32:P32"/>
    <mergeCell ref="A42:P42"/>
    <mergeCell ref="A45:E45"/>
    <mergeCell ref="M45:P45"/>
    <mergeCell ref="A43:P43"/>
  </mergeCells>
  <pageMargins left="0.25" right="0.25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3ADE34-71DD-4FAD-957C-F7A629AF0324}"/>
</file>

<file path=customXml/itemProps2.xml><?xml version="1.0" encoding="utf-8"?>
<ds:datastoreItem xmlns:ds="http://schemas.openxmlformats.org/officeDocument/2006/customXml" ds:itemID="{46B0A120-9210-492D-A90E-41401A457F19}"/>
</file>

<file path=customXml/itemProps3.xml><?xml version="1.0" encoding="utf-8"?>
<ds:datastoreItem xmlns:ds="http://schemas.openxmlformats.org/officeDocument/2006/customXml" ds:itemID="{BF536240-F529-4DD6-B92F-4EC3C83EC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prok0301</cp:lastModifiedBy>
  <cp:lastPrinted>2018-04-23T11:23:06Z</cp:lastPrinted>
  <dcterms:created xsi:type="dcterms:W3CDTF">2016-10-11T08:44:59Z</dcterms:created>
  <dcterms:modified xsi:type="dcterms:W3CDTF">2019-08-01T10:53:36Z</dcterms:modified>
</cp:coreProperties>
</file>